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090" windowHeight="8820" activeTab="0"/>
  </bookViews>
  <sheets>
    <sheet name="planilha" sheetId="1" r:id="rId1"/>
    <sheet name="cronograma" sheetId="2" r:id="rId2"/>
  </sheets>
  <definedNames>
    <definedName name="_xlnm.Print_Area" localSheetId="1">'cronograma'!$B$2:$L$26</definedName>
    <definedName name="_xlnm.Print_Area" localSheetId="0">'planilha'!$C$2:$J$32</definedName>
  </definedNames>
  <calcPr fullCalcOnLoad="1"/>
</workbook>
</file>

<file path=xl/sharedStrings.xml><?xml version="1.0" encoding="utf-8"?>
<sst xmlns="http://schemas.openxmlformats.org/spreadsheetml/2006/main" count="67" uniqueCount="56">
  <si>
    <t>ITEM</t>
  </si>
  <si>
    <t>DESCRIÇÃO</t>
  </si>
  <si>
    <t>UNIDADE</t>
  </si>
  <si>
    <t>PLANILHA ORÇAMENTÁRIA DE CUSTOS</t>
  </si>
  <si>
    <t>CÓDIGO</t>
  </si>
  <si>
    <t>DIRETA</t>
  </si>
  <si>
    <t>INDIRETA</t>
  </si>
  <si>
    <t>(    )</t>
  </si>
  <si>
    <t>PREÇO TOTAL</t>
  </si>
  <si>
    <t xml:space="preserve">FORMA DE EXECUÇÃO: </t>
  </si>
  <si>
    <t>(  x  )</t>
  </si>
  <si>
    <t xml:space="preserve">A N E X O   I I </t>
  </si>
  <si>
    <t>FOLHA Nº: 01/01</t>
  </si>
  <si>
    <t xml:space="preserve">TOTAL GERAL </t>
  </si>
  <si>
    <t>1.1</t>
  </si>
  <si>
    <t>CREA: 147.388\D</t>
  </si>
  <si>
    <t>Zaire Lage Brandão Neto  -  Engenheiro Civil</t>
  </si>
  <si>
    <t>QNTD</t>
  </si>
  <si>
    <t>INSTALAÇÕES INICIAIS DA OBRA</t>
  </si>
  <si>
    <t>OBRAS VIÁRIAS</t>
  </si>
  <si>
    <t>IIO-001</t>
  </si>
  <si>
    <t>OBR-001</t>
  </si>
  <si>
    <t>DRENAGEM</t>
  </si>
  <si>
    <t>DRE-001</t>
  </si>
  <si>
    <t>BDI</t>
  </si>
  <si>
    <t>PREÇO UNITÁRIO S/ BDI</t>
  </si>
  <si>
    <t>PREÇO UNITÁRIO C/ BDI</t>
  </si>
  <si>
    <t>TOTAL ITEM</t>
  </si>
  <si>
    <t>A N E X O   I I I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</si>
  <si>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</si>
  <si>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</si>
  <si>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</si>
  <si>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</si>
  <si>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</si>
  <si>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</si>
  <si>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</si>
  <si>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</si>
  <si>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</si>
  <si>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</si>
  <si>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</si>
  <si>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</si>
  <si>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TOTAL</t>
  </si>
  <si>
    <t>Observações:</t>
  </si>
  <si>
    <t>CREA/MG: 147.388/D</t>
  </si>
  <si>
    <t>VALOR DO CONVÊNIO:</t>
  </si>
  <si>
    <t>PRAZO DE EXECUÇÃO: 06 MESES</t>
  </si>
  <si>
    <t>REGIÃO/MÊS DE REFERÊNCIA: Região Leste - Outubro/2018 com desoneração</t>
  </si>
  <si>
    <t>PREFEITURA: PREFEITURA MUNICIPAL DE POCRANE</t>
  </si>
  <si>
    <t>Ernane José de Macedo - Prefeito Municipal</t>
  </si>
  <si>
    <t>ISS DO MUNICIPÍO DE POCRANE/MG: 3%</t>
  </si>
  <si>
    <r>
      <rPr>
        <b/>
        <sz val="10"/>
        <rFont val="Arial"/>
        <family val="2"/>
      </rPr>
      <t>ENDEREÇO:</t>
    </r>
    <r>
      <rPr>
        <sz val="10"/>
        <rFont val="Arial"/>
        <family val="2"/>
      </rPr>
      <t xml:space="preserve"> RUA ANTÔNIO BARROSO - POVOADO: CACHOEIRÃO - POCRANE/MG</t>
    </r>
  </si>
  <si>
    <r>
      <t xml:space="preserve">OBRA: </t>
    </r>
    <r>
      <rPr>
        <sz val="9"/>
        <rFont val="Arial"/>
        <family val="2"/>
      </rPr>
      <t>COBERTURA DE QUADRA POLIESPORTIVA</t>
    </r>
  </si>
  <si>
    <t>ESTRUTURA METÁLICA</t>
  </si>
  <si>
    <t>EST-MET-010</t>
  </si>
  <si>
    <t>Fornecimento, fabricação, transporte e montagem de estrutura metálica em perfis soldados, inclusive pintura primer.</t>
  </si>
  <si>
    <t>KG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</si>
</sst>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#,##0.000"/>
    <numFmt numFmtId="184" formatCode="#,##0.0"/>
    <numFmt numFmtId="185" formatCode="#,##0.0000"/>
    <numFmt numFmtId="186" formatCode="#,##0.00000"/>
    <numFmt numFmtId="187" formatCode="#,##0.000000"/>
    <numFmt numFmtId="188" formatCode="&quot;R$ &quot;#,##0.00"/>
    <numFmt numFmtId="189" formatCode="[$-416]dddd\,\ d&quot; de &quot;mmmm&quot; de &quot;yyyy"/>
    <numFmt numFmtId="190" formatCode="0.0%"/>
    <numFmt numFmtId="191" formatCode="0.000"/>
    <numFmt numFmtId="192" formatCode="0.0000"/>
    <numFmt numFmtId="193" formatCode="0.00000"/>
    <numFmt numFmtId="194" formatCode="[$-F800]dddd\,\ mmmm\ dd\,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0" fontId="2" fillId="0" borderId="14" xfId="51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6" xfId="62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4" borderId="21" xfId="0" applyFill="1" applyBorder="1" applyAlignment="1">
      <alignment/>
    </xf>
    <xf numFmtId="0" fontId="0" fillId="34" borderId="0" xfId="0" applyFill="1" applyAlignment="1">
      <alignment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0" fontId="9" fillId="34" borderId="25" xfId="0" applyNumberFormat="1" applyFont="1" applyFill="1" applyBorder="1" applyAlignment="1">
      <alignment horizontal="center" vertical="center" wrapText="1"/>
    </xf>
    <xf numFmtId="4" fontId="9" fillId="34" borderId="26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4" fontId="0" fillId="34" borderId="0" xfId="0" applyNumberFormat="1" applyFill="1" applyAlignment="1">
      <alignment/>
    </xf>
    <xf numFmtId="10" fontId="0" fillId="34" borderId="27" xfId="0" applyNumberForma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wrapText="1"/>
    </xf>
    <xf numFmtId="0" fontId="2" fillId="34" borderId="29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0" fontId="0" fillId="34" borderId="31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2" fillId="34" borderId="27" xfId="0" applyFont="1" applyFill="1" applyBorder="1" applyAlignment="1">
      <alignment wrapText="1"/>
    </xf>
    <xf numFmtId="0" fontId="0" fillId="0" borderId="33" xfId="0" applyFont="1" applyBorder="1" applyAlignment="1">
      <alignment vertical="center"/>
    </xf>
    <xf numFmtId="0" fontId="2" fillId="34" borderId="0" xfId="0" applyFont="1" applyFill="1" applyBorder="1" applyAlignment="1">
      <alignment wrapText="1"/>
    </xf>
    <xf numFmtId="0" fontId="2" fillId="34" borderId="33" xfId="0" applyFont="1" applyFill="1" applyBorder="1" applyAlignment="1">
      <alignment wrapText="1"/>
    </xf>
    <xf numFmtId="0" fontId="0" fillId="0" borderId="34" xfId="0" applyFont="1" applyBorder="1" applyAlignment="1">
      <alignment vertical="center"/>
    </xf>
    <xf numFmtId="0" fontId="2" fillId="34" borderId="3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8" fillId="34" borderId="36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1" fillId="0" borderId="34" xfId="0" applyFont="1" applyBorder="1" applyAlignment="1">
      <alignment vertical="center"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7" fillId="34" borderId="0" xfId="0" applyFont="1" applyFill="1" applyBorder="1" applyAlignment="1">
      <alignment wrapText="1"/>
    </xf>
    <xf numFmtId="4" fontId="7" fillId="34" borderId="0" xfId="0" applyNumberFormat="1" applyFont="1" applyFill="1" applyBorder="1" applyAlignment="1">
      <alignment wrapText="1"/>
    </xf>
    <xf numFmtId="0" fontId="2" fillId="34" borderId="0" xfId="0" applyFont="1" applyFill="1" applyBorder="1" applyAlignment="1">
      <alignment horizontal="right"/>
    </xf>
    <xf numFmtId="188" fontId="0" fillId="34" borderId="0" xfId="0" applyNumberFormat="1" applyFont="1" applyFill="1" applyBorder="1" applyAlignment="1">
      <alignment/>
    </xf>
    <xf numFmtId="0" fontId="8" fillId="34" borderId="37" xfId="0" applyFont="1" applyFill="1" applyBorder="1" applyAlignment="1">
      <alignment wrapText="1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177" fontId="7" fillId="34" borderId="26" xfId="62" applyFont="1" applyFill="1" applyBorder="1" applyAlignment="1">
      <alignment horizontal="center" vertical="center" wrapText="1"/>
    </xf>
    <xf numFmtId="177" fontId="7" fillId="34" borderId="41" xfId="62" applyFont="1" applyFill="1" applyBorder="1" applyAlignment="1">
      <alignment horizontal="center" vertical="center" wrapText="1"/>
    </xf>
    <xf numFmtId="10" fontId="7" fillId="34" borderId="25" xfId="51" applyNumberFormat="1" applyFont="1" applyFill="1" applyBorder="1" applyAlignment="1">
      <alignment horizontal="center" vertical="center" wrapText="1"/>
    </xf>
    <xf numFmtId="0" fontId="0" fillId="34" borderId="27" xfId="0" applyFill="1" applyBorder="1" applyAlignment="1">
      <alignment/>
    </xf>
    <xf numFmtId="2" fontId="9" fillId="34" borderId="26" xfId="62" applyNumberFormat="1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49" fontId="8" fillId="34" borderId="26" xfId="0" applyNumberFormat="1" applyFont="1" applyFill="1" applyBorder="1" applyAlignment="1">
      <alignment horizontal="center" vertical="center" wrapText="1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34" borderId="43" xfId="0" applyNumberFormat="1" applyFont="1" applyFill="1" applyBorder="1" applyAlignment="1">
      <alignment horizontal="center" vertical="center" wrapText="1"/>
    </xf>
    <xf numFmtId="10" fontId="7" fillId="34" borderId="42" xfId="0" applyNumberFormat="1" applyFont="1" applyFill="1" applyBorder="1" applyAlignment="1">
      <alignment horizontal="center" vertical="center" wrapText="1"/>
    </xf>
    <xf numFmtId="10" fontId="7" fillId="34" borderId="44" xfId="51" applyNumberFormat="1" applyFont="1" applyFill="1" applyBorder="1" applyAlignment="1">
      <alignment horizontal="center" vertical="center" wrapText="1"/>
    </xf>
    <xf numFmtId="177" fontId="7" fillId="34" borderId="43" xfId="62" applyFont="1" applyFill="1" applyBorder="1" applyAlignment="1">
      <alignment horizontal="center" vertical="center" wrapText="1"/>
    </xf>
    <xf numFmtId="177" fontId="7" fillId="34" borderId="45" xfId="62" applyFont="1" applyFill="1" applyBorder="1" applyAlignment="1">
      <alignment horizontal="center" vertical="center" wrapText="1"/>
    </xf>
    <xf numFmtId="10" fontId="7" fillId="34" borderId="4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7" fillId="0" borderId="16" xfId="62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7" fontId="0" fillId="0" borderId="0" xfId="62" applyFont="1" applyAlignment="1">
      <alignment/>
    </xf>
    <xf numFmtId="177" fontId="6" fillId="0" borderId="47" xfId="62" applyFont="1" applyBorder="1" applyAlignment="1">
      <alignment horizontal="center" vertical="center" wrapText="1"/>
    </xf>
    <xf numFmtId="177" fontId="6" fillId="0" borderId="16" xfId="62" applyFont="1" applyBorder="1" applyAlignment="1">
      <alignment horizontal="center" vertical="center" wrapText="1"/>
    </xf>
    <xf numFmtId="177" fontId="6" fillId="0" borderId="48" xfId="62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94" fontId="7" fillId="0" borderId="50" xfId="0" applyNumberFormat="1" applyFont="1" applyFill="1" applyBorder="1" applyAlignment="1">
      <alignment horizontal="left" vertical="center"/>
    </xf>
    <xf numFmtId="194" fontId="7" fillId="0" borderId="49" xfId="0" applyNumberFormat="1" applyFont="1" applyFill="1" applyBorder="1" applyAlignment="1">
      <alignment horizontal="left" vertical="center"/>
    </xf>
    <xf numFmtId="194" fontId="7" fillId="0" borderId="51" xfId="0" applyNumberFormat="1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0" fillId="0" borderId="5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4" fontId="7" fillId="0" borderId="60" xfId="0" applyNumberFormat="1" applyFont="1" applyBorder="1" applyAlignment="1">
      <alignment horizontal="center" vertical="center" wrapText="1"/>
    </xf>
    <xf numFmtId="4" fontId="7" fillId="0" borderId="61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center"/>
    </xf>
    <xf numFmtId="0" fontId="0" fillId="0" borderId="63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 wrapText="1"/>
    </xf>
    <xf numFmtId="0" fontId="2" fillId="33" borderId="66" xfId="0" applyFont="1" applyFill="1" applyBorder="1" applyAlignment="1">
      <alignment horizontal="left" vertical="center" wrapText="1"/>
    </xf>
    <xf numFmtId="0" fontId="2" fillId="33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2" fillId="34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left" vertical="center"/>
    </xf>
    <xf numFmtId="0" fontId="2" fillId="34" borderId="53" xfId="0" applyFont="1" applyFill="1" applyBorder="1" applyAlignment="1">
      <alignment horizontal="left" vertical="center"/>
    </xf>
    <xf numFmtId="0" fontId="2" fillId="34" borderId="54" xfId="0" applyFont="1" applyFill="1" applyBorder="1" applyAlignment="1">
      <alignment horizontal="left" vertical="center"/>
    </xf>
    <xf numFmtId="194" fontId="2" fillId="34" borderId="62" xfId="0" applyNumberFormat="1" applyFont="1" applyFill="1" applyBorder="1" applyAlignment="1">
      <alignment horizontal="center" vertical="center"/>
    </xf>
    <xf numFmtId="194" fontId="2" fillId="34" borderId="53" xfId="0" applyNumberFormat="1" applyFont="1" applyFill="1" applyBorder="1" applyAlignment="1">
      <alignment horizontal="center" vertical="center"/>
    </xf>
    <xf numFmtId="194" fontId="2" fillId="34" borderId="72" xfId="0" applyNumberFormat="1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74" xfId="0" applyFont="1" applyFill="1" applyBorder="1" applyAlignment="1">
      <alignment vertical="center" wrapText="1"/>
    </xf>
    <xf numFmtId="0" fontId="2" fillId="34" borderId="7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74" xfId="0" applyFont="1" applyFill="1" applyBorder="1" applyAlignment="1">
      <alignment horizontal="left" vertical="center" wrapText="1"/>
    </xf>
    <xf numFmtId="0" fontId="2" fillId="34" borderId="7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8" fontId="2" fillId="34" borderId="53" xfId="0" applyNumberFormat="1" applyFont="1" applyFill="1" applyBorder="1" applyAlignment="1">
      <alignment horizontal="left" vertical="center"/>
    </xf>
    <xf numFmtId="0" fontId="2" fillId="34" borderId="62" xfId="0" applyFont="1" applyFill="1" applyBorder="1" applyAlignment="1">
      <alignment horizontal="right" vertical="center"/>
    </xf>
    <xf numFmtId="0" fontId="2" fillId="34" borderId="53" xfId="0" applyFont="1" applyFill="1" applyBorder="1" applyAlignment="1">
      <alignment horizontal="right" vertical="center"/>
    </xf>
    <xf numFmtId="0" fontId="3" fillId="34" borderId="77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104775</xdr:rowOff>
    </xdr:from>
    <xdr:to>
      <xdr:col>6</xdr:col>
      <xdr:colOff>9525</xdr:colOff>
      <xdr:row>2</xdr:row>
      <xdr:rowOff>657225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533650" y="266700"/>
          <a:ext cx="43624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da SUBSEAM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Apoio Técnico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</xdr:row>
      <xdr:rowOff>47625</xdr:rowOff>
    </xdr:from>
    <xdr:to>
      <xdr:col>8</xdr:col>
      <xdr:colOff>495300</xdr:colOff>
      <xdr:row>1</xdr:row>
      <xdr:rowOff>676275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495425" y="219075"/>
          <a:ext cx="60102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da SUBSEAM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Apoio Técnico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Q34"/>
  <sheetViews>
    <sheetView showGridLines="0" showZeros="0" tabSelected="1" zoomScaleSheetLayoutView="100" zoomScalePageLayoutView="0" workbookViewId="0" topLeftCell="A9">
      <selection activeCell="K24" sqref="K24"/>
    </sheetView>
  </sheetViews>
  <sheetFormatPr defaultColWidth="9.140625" defaultRowHeight="12.75"/>
  <cols>
    <col min="3" max="3" width="5.421875" style="0" bestFit="1" customWidth="1"/>
    <col min="4" max="4" width="12.7109375" style="0" customWidth="1"/>
    <col min="5" max="5" width="54.421875" style="0" customWidth="1"/>
    <col min="6" max="6" width="12.421875" style="0" customWidth="1"/>
    <col min="7" max="7" width="9.140625" style="0" customWidth="1"/>
    <col min="8" max="8" width="10.00390625" style="0" customWidth="1"/>
    <col min="9" max="10" width="10.7109375" style="0" customWidth="1"/>
    <col min="11" max="11" width="13.57421875" style="0" customWidth="1"/>
    <col min="13" max="13" width="17.57421875" style="0" customWidth="1"/>
    <col min="14" max="14" width="18.140625" style="0" customWidth="1"/>
    <col min="15" max="15" width="10.140625" style="0" bestFit="1" customWidth="1"/>
  </cols>
  <sheetData>
    <row r="3" spans="3:10" ht="54.75" customHeight="1" thickBot="1">
      <c r="C3" s="109"/>
      <c r="D3" s="109"/>
      <c r="E3" s="108"/>
      <c r="F3" s="108"/>
      <c r="G3" s="108"/>
      <c r="H3" s="108"/>
      <c r="I3" s="108"/>
      <c r="J3" s="108"/>
    </row>
    <row r="4" spans="3:10" ht="16.5" thickBot="1">
      <c r="C4" s="110" t="s">
        <v>11</v>
      </c>
      <c r="D4" s="111"/>
      <c r="E4" s="111"/>
      <c r="F4" s="111"/>
      <c r="G4" s="111"/>
      <c r="H4" s="111"/>
      <c r="I4" s="111"/>
      <c r="J4" s="112"/>
    </row>
    <row r="5" spans="3:10" ht="3.75" customHeight="1" thickBot="1">
      <c r="C5" s="142"/>
      <c r="D5" s="142"/>
      <c r="E5" s="142"/>
      <c r="F5" s="142"/>
      <c r="G5" s="142"/>
      <c r="H5" s="142"/>
      <c r="I5" s="142"/>
      <c r="J5" s="142"/>
    </row>
    <row r="6" spans="3:10" ht="18.75" customHeight="1" thickBot="1">
      <c r="C6" s="119" t="s">
        <v>3</v>
      </c>
      <c r="D6" s="120"/>
      <c r="E6" s="120"/>
      <c r="F6" s="120"/>
      <c r="G6" s="120"/>
      <c r="H6" s="120"/>
      <c r="I6" s="120"/>
      <c r="J6" s="121"/>
    </row>
    <row r="7" spans="3:10" ht="3.75" customHeight="1" thickBot="1">
      <c r="C7" s="7"/>
      <c r="D7" s="7"/>
      <c r="E7" s="7"/>
      <c r="F7" s="7"/>
      <c r="G7" s="7"/>
      <c r="H7" s="7"/>
      <c r="I7" s="7"/>
      <c r="J7" s="7"/>
    </row>
    <row r="8" spans="3:10" ht="20.25" customHeight="1">
      <c r="C8" s="116" t="s">
        <v>47</v>
      </c>
      <c r="D8" s="117"/>
      <c r="E8" s="117"/>
      <c r="F8" s="117"/>
      <c r="G8" s="118"/>
      <c r="H8" s="139" t="s">
        <v>12</v>
      </c>
      <c r="I8" s="140"/>
      <c r="J8" s="141"/>
    </row>
    <row r="9" spans="3:11" ht="20.25" customHeight="1">
      <c r="C9" s="122" t="s">
        <v>51</v>
      </c>
      <c r="D9" s="123"/>
      <c r="E9" s="123"/>
      <c r="F9" s="123"/>
      <c r="G9" s="124"/>
      <c r="H9" s="113">
        <f ca="1">NOW()</f>
        <v>43882.394014467594</v>
      </c>
      <c r="I9" s="114"/>
      <c r="J9" s="115"/>
      <c r="K9">
        <v>0</v>
      </c>
    </row>
    <row r="10" spans="3:10" ht="31.5" customHeight="1">
      <c r="C10" s="143" t="s">
        <v>50</v>
      </c>
      <c r="D10" s="144"/>
      <c r="E10" s="144"/>
      <c r="F10" s="145"/>
      <c r="G10" s="105" t="s">
        <v>49</v>
      </c>
      <c r="H10" s="106"/>
      <c r="I10" s="106"/>
      <c r="J10" s="107"/>
    </row>
    <row r="11" spans="3:10" ht="18" customHeight="1">
      <c r="C11" s="146"/>
      <c r="D11" s="147"/>
      <c r="E11" s="147"/>
      <c r="F11" s="148"/>
      <c r="G11" s="105" t="s">
        <v>9</v>
      </c>
      <c r="H11" s="106"/>
      <c r="I11" s="106"/>
      <c r="J11" s="107"/>
    </row>
    <row r="12" spans="3:10" ht="19.5" customHeight="1">
      <c r="C12" s="155" t="s">
        <v>46</v>
      </c>
      <c r="D12" s="156"/>
      <c r="E12" s="156"/>
      <c r="F12" s="157"/>
      <c r="G12" s="127" t="s">
        <v>7</v>
      </c>
      <c r="H12" s="125" t="s">
        <v>5</v>
      </c>
      <c r="I12" s="6" t="s">
        <v>10</v>
      </c>
      <c r="J12" s="3" t="s">
        <v>6</v>
      </c>
    </row>
    <row r="13" spans="3:10" ht="19.5" customHeight="1" thickBot="1">
      <c r="C13" s="152" t="s">
        <v>45</v>
      </c>
      <c r="D13" s="153"/>
      <c r="E13" s="153"/>
      <c r="F13" s="154"/>
      <c r="G13" s="128"/>
      <c r="H13" s="126"/>
      <c r="I13" s="8" t="s">
        <v>24</v>
      </c>
      <c r="J13" s="13">
        <v>0.2984</v>
      </c>
    </row>
    <row r="14" spans="3:10" ht="3.75" customHeight="1" thickBot="1">
      <c r="C14" s="136"/>
      <c r="D14" s="136"/>
      <c r="E14" s="136"/>
      <c r="F14" s="136"/>
      <c r="G14" s="136"/>
      <c r="H14" s="136"/>
      <c r="I14" s="136"/>
      <c r="J14" s="136"/>
    </row>
    <row r="15" spans="3:10" ht="45.75" customHeight="1">
      <c r="C15" s="25" t="s">
        <v>0</v>
      </c>
      <c r="D15" s="24" t="s">
        <v>4</v>
      </c>
      <c r="E15" s="24" t="s">
        <v>1</v>
      </c>
      <c r="F15" s="24" t="s">
        <v>2</v>
      </c>
      <c r="G15" s="24" t="s">
        <v>17</v>
      </c>
      <c r="H15" s="23" t="s">
        <v>25</v>
      </c>
      <c r="I15" s="23" t="s">
        <v>26</v>
      </c>
      <c r="J15" s="22" t="s">
        <v>8</v>
      </c>
    </row>
    <row r="16" spans="3:14" ht="19.5" customHeight="1">
      <c r="C16" s="14">
        <v>1</v>
      </c>
      <c r="D16" s="96" t="s">
        <v>21</v>
      </c>
      <c r="E16" s="149" t="s">
        <v>52</v>
      </c>
      <c r="F16" s="150"/>
      <c r="G16" s="150"/>
      <c r="H16" s="150"/>
      <c r="I16" s="150"/>
      <c r="J16" s="151"/>
      <c r="K16" s="29"/>
      <c r="L16" s="29"/>
      <c r="M16" s="11"/>
      <c r="N16" s="11"/>
    </row>
    <row r="17" spans="3:17" s="12" customFormat="1" ht="30" customHeight="1">
      <c r="C17" s="17" t="s">
        <v>14</v>
      </c>
      <c r="D17" s="18" t="s">
        <v>53</v>
      </c>
      <c r="E17" s="16" t="s">
        <v>54</v>
      </c>
      <c r="F17" s="95" t="s">
        <v>55</v>
      </c>
      <c r="G17" s="100">
        <f>1373.656</f>
        <v>1373.656</v>
      </c>
      <c r="H17" s="100">
        <v>10.5</v>
      </c>
      <c r="I17" s="100">
        <f>ROUND((H17+(H17*$J$13)),2)</f>
        <v>13.63</v>
      </c>
      <c r="J17" s="99">
        <f>ROUND((G17*I17),2)</f>
        <v>18722.93</v>
      </c>
      <c r="K17" s="29"/>
      <c r="L17" s="29">
        <v>21.75</v>
      </c>
      <c r="M17" s="27"/>
      <c r="N17" s="28"/>
      <c r="P17" s="30"/>
      <c r="Q17"/>
    </row>
    <row r="18" spans="3:14" ht="19.5" customHeight="1" thickBot="1">
      <c r="C18" s="17"/>
      <c r="D18" s="18"/>
      <c r="E18" s="16"/>
      <c r="F18" s="19"/>
      <c r="G18" s="20"/>
      <c r="H18" s="137" t="s">
        <v>27</v>
      </c>
      <c r="I18" s="138"/>
      <c r="J18" s="99">
        <f>SUM(J17:J17)</f>
        <v>18722.93</v>
      </c>
      <c r="L18" s="29"/>
      <c r="M18" s="27" t="e">
        <f>ROUND((#REF!/#REF!),2)</f>
        <v>#REF!</v>
      </c>
      <c r="N18" s="28"/>
    </row>
    <row r="19" spans="3:14" ht="18" customHeight="1" thickBot="1">
      <c r="C19" s="130" t="s">
        <v>13</v>
      </c>
      <c r="D19" s="131"/>
      <c r="E19" s="131"/>
      <c r="F19" s="131"/>
      <c r="G19" s="131"/>
      <c r="H19" s="131"/>
      <c r="I19" s="132"/>
      <c r="J19" s="101">
        <f>J18</f>
        <v>18722.93</v>
      </c>
      <c r="K19" s="27"/>
      <c r="M19" s="27"/>
      <c r="N19" s="26"/>
    </row>
    <row r="20" spans="3:14" ht="14.25" customHeight="1">
      <c r="C20" s="9"/>
      <c r="D20" s="9"/>
      <c r="E20" s="9"/>
      <c r="F20" s="9"/>
      <c r="G20" s="9"/>
      <c r="H20" s="9"/>
      <c r="I20" s="9"/>
      <c r="J20" s="10"/>
      <c r="K20">
        <f>G20*I20</f>
        <v>0</v>
      </c>
      <c r="M20" s="27"/>
      <c r="N20" s="26"/>
    </row>
    <row r="21" spans="3:13" ht="11.25" customHeight="1">
      <c r="C21" s="1"/>
      <c r="D21" s="1"/>
      <c r="E21" s="1"/>
      <c r="F21" s="1"/>
      <c r="G21" s="1"/>
      <c r="H21" s="1"/>
      <c r="I21" s="1"/>
      <c r="J21" s="15"/>
      <c r="M21" s="27"/>
    </row>
    <row r="22" spans="3:13" ht="11.25" customHeight="1">
      <c r="C22" s="1"/>
      <c r="D22" s="135"/>
      <c r="E22" s="135"/>
      <c r="F22" s="1"/>
      <c r="G22" s="135"/>
      <c r="H22" s="135"/>
      <c r="I22" s="4"/>
      <c r="J22" s="1"/>
      <c r="M22" s="11"/>
    </row>
    <row r="23" spans="3:15" ht="12.75">
      <c r="C23" s="2"/>
      <c r="D23" s="133" t="s">
        <v>16</v>
      </c>
      <c r="E23" s="133"/>
      <c r="F23" s="2"/>
      <c r="G23" s="134" t="s">
        <v>15</v>
      </c>
      <c r="H23" s="134"/>
      <c r="I23" s="5"/>
      <c r="J23" s="2"/>
      <c r="M23" s="11">
        <v>75000</v>
      </c>
      <c r="O23" s="21"/>
    </row>
    <row r="24" spans="10:13" ht="12.75">
      <c r="J24" s="11"/>
      <c r="M24" s="11">
        <f>J19-M23</f>
        <v>-56277.07</v>
      </c>
    </row>
    <row r="25" ht="12.75">
      <c r="J25" s="21"/>
    </row>
    <row r="26" spans="3:11" ht="11.25" customHeight="1">
      <c r="C26" s="1"/>
      <c r="D26" s="135"/>
      <c r="E26" s="135"/>
      <c r="F26" s="1"/>
      <c r="G26" s="129"/>
      <c r="H26" s="129"/>
      <c r="I26" s="4"/>
      <c r="J26" s="103"/>
      <c r="K26" s="102"/>
    </row>
    <row r="27" spans="3:10" ht="12.75">
      <c r="C27" s="2"/>
      <c r="D27" s="133" t="s">
        <v>48</v>
      </c>
      <c r="E27" s="133"/>
      <c r="F27" s="2"/>
      <c r="G27" s="134"/>
      <c r="H27" s="134"/>
      <c r="I27" s="5"/>
      <c r="J27" s="103"/>
    </row>
    <row r="28" ht="12" customHeight="1">
      <c r="J28" s="21"/>
    </row>
    <row r="29" ht="11.25" customHeight="1">
      <c r="J29" s="21"/>
    </row>
    <row r="30" ht="12" customHeight="1">
      <c r="J30" s="21"/>
    </row>
    <row r="31" ht="13.5" customHeight="1">
      <c r="J31" s="104"/>
    </row>
    <row r="32" ht="4.5" customHeight="1">
      <c r="J32" s="21"/>
    </row>
    <row r="33" ht="12.75">
      <c r="J33" s="21"/>
    </row>
    <row r="34" ht="12.75">
      <c r="J34" s="21"/>
    </row>
  </sheetData>
  <sheetProtection/>
  <mergeCells count="28">
    <mergeCell ref="C10:F11"/>
    <mergeCell ref="G10:J10"/>
    <mergeCell ref="D27:E27"/>
    <mergeCell ref="G27:H27"/>
    <mergeCell ref="D26:E26"/>
    <mergeCell ref="E16:J16"/>
    <mergeCell ref="C13:F13"/>
    <mergeCell ref="C12:F12"/>
    <mergeCell ref="H12:H13"/>
    <mergeCell ref="G12:G13"/>
    <mergeCell ref="G26:H26"/>
    <mergeCell ref="C19:I19"/>
    <mergeCell ref="D23:E23"/>
    <mergeCell ref="G23:H23"/>
    <mergeCell ref="G22:H22"/>
    <mergeCell ref="D22:E22"/>
    <mergeCell ref="C14:J14"/>
    <mergeCell ref="H18:I18"/>
    <mergeCell ref="G11:J11"/>
    <mergeCell ref="E3:J3"/>
    <mergeCell ref="C3:D3"/>
    <mergeCell ref="C4:J4"/>
    <mergeCell ref="H9:J9"/>
    <mergeCell ref="C8:G8"/>
    <mergeCell ref="C6:J6"/>
    <mergeCell ref="C9:G9"/>
    <mergeCell ref="H8:J8"/>
    <mergeCell ref="C5:J5"/>
  </mergeCells>
  <printOptions/>
  <pageMargins left="0.45" right="0.1968503937007874" top="0.3937007874015748" bottom="0.3937007874015748" header="0" footer="0"/>
  <pageSetup horizontalDpi="360" verticalDpi="360" orientation="portrait" paperSize="9" scale="77" r:id="rId4"/>
  <drawing r:id="rId3"/>
  <legacyDrawing r:id="rId2"/>
  <oleObjects>
    <oleObject progId="Word.Picture.8" shapeId="15237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3">
      <selection activeCell="H11" sqref="H11"/>
    </sheetView>
  </sheetViews>
  <sheetFormatPr defaultColWidth="9.140625" defaultRowHeight="12.75"/>
  <cols>
    <col min="2" max="2" width="6.8515625" style="0" customWidth="1"/>
    <col min="3" max="3" width="8.57421875" style="0" customWidth="1"/>
    <col min="4" max="4" width="33.7109375" style="0" customWidth="1"/>
    <col min="5" max="6" width="12.7109375" style="0" customWidth="1"/>
    <col min="7" max="12" width="10.7109375" style="0" customWidth="1"/>
    <col min="14" max="14" width="17.140625" style="0" customWidth="1"/>
  </cols>
  <sheetData>
    <row r="1" spans="1:13" ht="13.5" thickBot="1">
      <c r="A1" s="31"/>
      <c r="B1" s="31"/>
      <c r="C1" s="31"/>
      <c r="D1" s="31"/>
      <c r="E1" s="32"/>
      <c r="F1" s="32"/>
      <c r="G1" s="31"/>
      <c r="H1" s="31"/>
      <c r="I1" s="31"/>
      <c r="J1" s="31"/>
      <c r="K1" s="31"/>
      <c r="L1" s="31"/>
      <c r="M1" s="31"/>
    </row>
    <row r="2" spans="1:13" ht="54.75" customHeight="1" thickBot="1">
      <c r="A2" s="31"/>
      <c r="B2" s="33"/>
      <c r="C2" s="34"/>
      <c r="D2" s="34"/>
      <c r="E2" s="35"/>
      <c r="F2" s="35"/>
      <c r="G2" s="35"/>
      <c r="H2" s="35"/>
      <c r="I2" s="35"/>
      <c r="J2" s="34"/>
      <c r="K2" s="34"/>
      <c r="L2" s="36"/>
      <c r="M2" s="31"/>
    </row>
    <row r="3" spans="1:13" ht="4.5" customHeight="1" thickBot="1">
      <c r="A3" s="31"/>
      <c r="B3" s="37"/>
      <c r="C3" s="37"/>
      <c r="D3" s="37"/>
      <c r="E3" s="32"/>
      <c r="F3" s="32"/>
      <c r="G3" s="32"/>
      <c r="H3" s="32"/>
      <c r="I3" s="32"/>
      <c r="J3" s="37"/>
      <c r="K3" s="37"/>
      <c r="L3" s="37"/>
      <c r="M3" s="31"/>
    </row>
    <row r="4" spans="1:13" ht="16.5" thickBot="1">
      <c r="A4" s="31"/>
      <c r="B4" s="158" t="s">
        <v>28</v>
      </c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31"/>
    </row>
    <row r="5" spans="1:13" ht="4.5" customHeight="1" thickBot="1">
      <c r="A5" s="31"/>
      <c r="B5" s="31"/>
      <c r="C5" s="31"/>
      <c r="D5" s="31"/>
      <c r="E5" s="32"/>
      <c r="F5" s="32"/>
      <c r="G5" s="31"/>
      <c r="H5" s="31"/>
      <c r="I5" s="31"/>
      <c r="J5" s="31"/>
      <c r="K5" s="31"/>
      <c r="L5" s="31"/>
      <c r="M5" s="31"/>
    </row>
    <row r="6" spans="1:13" ht="19.5" customHeight="1" thickBot="1">
      <c r="A6" s="31"/>
      <c r="B6" s="161" t="s">
        <v>29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31"/>
    </row>
    <row r="7" spans="1:13" ht="19.5" customHeight="1">
      <c r="A7" s="31"/>
      <c r="B7" s="164" t="str">
        <f>planilha!C8</f>
        <v>PREFEITURA: PREFEITURA MUNICIPAL DE POCRANE</v>
      </c>
      <c r="C7" s="165"/>
      <c r="D7" s="166"/>
      <c r="E7" s="194" t="s">
        <v>44</v>
      </c>
      <c r="F7" s="195"/>
      <c r="G7" s="193">
        <f>F19</f>
        <v>18722.93</v>
      </c>
      <c r="H7" s="165"/>
      <c r="I7" s="166"/>
      <c r="J7" s="167">
        <f ca="1">NOW()</f>
        <v>43882.394014467594</v>
      </c>
      <c r="K7" s="168"/>
      <c r="L7" s="169"/>
      <c r="M7" s="31"/>
    </row>
    <row r="8" spans="1:15" ht="34.5" customHeight="1" thickBot="1">
      <c r="A8" s="31"/>
      <c r="B8" s="170" t="str">
        <f>planilha!C10</f>
        <v>ENDEREÇO: RUA ANTÔNIO BARROSO - POVOADO: CACHOEIRÃO - POCRANE/MG</v>
      </c>
      <c r="C8" s="171"/>
      <c r="D8" s="172"/>
      <c r="E8" s="173" t="str">
        <f>planilha!C9</f>
        <v>OBRA: COBERTURA DE QUADRA POLIESPORTIVA</v>
      </c>
      <c r="F8" s="174"/>
      <c r="G8" s="174"/>
      <c r="H8" s="174"/>
      <c r="I8" s="175"/>
      <c r="J8" s="176" t="str">
        <f>planilha!C13</f>
        <v>PRAZO DE EXECUÇÃO: 06 MESES</v>
      </c>
      <c r="K8" s="177"/>
      <c r="L8" s="178"/>
      <c r="M8" s="31"/>
      <c r="O8" s="94"/>
    </row>
    <row r="9" spans="1:15" ht="34.5" customHeight="1">
      <c r="A9" s="31"/>
      <c r="B9" s="38" t="s">
        <v>0</v>
      </c>
      <c r="C9" s="39" t="s">
        <v>4</v>
      </c>
      <c r="D9" s="39" t="s">
        <v>30</v>
      </c>
      <c r="E9" s="40" t="s">
        <v>31</v>
      </c>
      <c r="F9" s="40" t="s">
        <v>32</v>
      </c>
      <c r="G9" s="41" t="s">
        <v>33</v>
      </c>
      <c r="H9" s="41" t="s">
        <v>34</v>
      </c>
      <c r="I9" s="41" t="s">
        <v>35</v>
      </c>
      <c r="J9" s="41" t="s">
        <v>36</v>
      </c>
      <c r="K9" s="41" t="s">
        <v>37</v>
      </c>
      <c r="L9" s="42" t="s">
        <v>38</v>
      </c>
      <c r="M9" s="31"/>
      <c r="O9" s="94"/>
    </row>
    <row r="10" spans="1:14" ht="19.5" customHeight="1">
      <c r="A10" s="31"/>
      <c r="B10" s="196">
        <v>1</v>
      </c>
      <c r="C10" s="197" t="s">
        <v>20</v>
      </c>
      <c r="D10" s="198" t="s">
        <v>18</v>
      </c>
      <c r="E10" s="85" t="s">
        <v>39</v>
      </c>
      <c r="F10" s="43">
        <f>F11/$F$19</f>
        <v>1</v>
      </c>
      <c r="G10" s="82">
        <v>0.5</v>
      </c>
      <c r="H10" s="82">
        <v>0.5</v>
      </c>
      <c r="I10" s="82"/>
      <c r="J10" s="82"/>
      <c r="K10" s="82"/>
      <c r="L10" s="90"/>
      <c r="M10" s="31"/>
      <c r="N10" s="97">
        <f>G10+H10+I10+J10+K10+L10</f>
        <v>1</v>
      </c>
    </row>
    <row r="11" spans="1:14" ht="19.5" customHeight="1">
      <c r="A11" s="31"/>
      <c r="B11" s="181"/>
      <c r="C11" s="182"/>
      <c r="D11" s="182"/>
      <c r="E11" s="86" t="s">
        <v>40</v>
      </c>
      <c r="F11" s="44">
        <f>planilha!J18</f>
        <v>18722.93</v>
      </c>
      <c r="G11" s="80">
        <f aca="true" t="shared" si="0" ref="G11:L11">G10*$F$11</f>
        <v>9361.465</v>
      </c>
      <c r="H11" s="80">
        <f t="shared" si="0"/>
        <v>9361.465</v>
      </c>
      <c r="I11" s="80">
        <f t="shared" si="0"/>
        <v>0</v>
      </c>
      <c r="J11" s="80">
        <f t="shared" si="0"/>
        <v>0</v>
      </c>
      <c r="K11" s="80">
        <f t="shared" si="0"/>
        <v>0</v>
      </c>
      <c r="L11" s="81">
        <f t="shared" si="0"/>
        <v>0</v>
      </c>
      <c r="M11" s="45"/>
      <c r="N11" s="98">
        <f aca="true" t="shared" si="1" ref="N11:N19">G11+H11+I11+J11+K11+L11</f>
        <v>18722.93</v>
      </c>
    </row>
    <row r="12" spans="1:14" ht="19.5" customHeight="1">
      <c r="A12" s="31"/>
      <c r="B12" s="181">
        <v>2</v>
      </c>
      <c r="C12" s="182" t="s">
        <v>23</v>
      </c>
      <c r="D12" s="183" t="s">
        <v>22</v>
      </c>
      <c r="E12" s="86" t="s">
        <v>39</v>
      </c>
      <c r="F12" s="43">
        <f>F13/$F$19</f>
        <v>0</v>
      </c>
      <c r="G12" s="82"/>
      <c r="H12" s="82"/>
      <c r="I12" s="82"/>
      <c r="J12" s="82"/>
      <c r="K12" s="82"/>
      <c r="L12" s="90"/>
      <c r="M12" s="31"/>
      <c r="N12" s="97">
        <f t="shared" si="1"/>
        <v>0</v>
      </c>
    </row>
    <row r="13" spans="1:14" ht="19.5" customHeight="1">
      <c r="A13" s="31"/>
      <c r="B13" s="181"/>
      <c r="C13" s="182"/>
      <c r="D13" s="182"/>
      <c r="E13" s="86" t="s">
        <v>40</v>
      </c>
      <c r="F13" s="44"/>
      <c r="G13" s="80">
        <f aca="true" t="shared" si="2" ref="G13:L13">G12*$F$13</f>
        <v>0</v>
      </c>
      <c r="H13" s="80">
        <f t="shared" si="2"/>
        <v>0</v>
      </c>
      <c r="I13" s="80">
        <f t="shared" si="2"/>
        <v>0</v>
      </c>
      <c r="J13" s="80">
        <f t="shared" si="2"/>
        <v>0</v>
      </c>
      <c r="K13" s="80">
        <f t="shared" si="2"/>
        <v>0</v>
      </c>
      <c r="L13" s="81">
        <f t="shared" si="2"/>
        <v>0</v>
      </c>
      <c r="M13" s="31"/>
      <c r="N13" s="98">
        <f t="shared" si="1"/>
        <v>0</v>
      </c>
    </row>
    <row r="14" spans="1:14" ht="19.5" customHeight="1">
      <c r="A14" s="31"/>
      <c r="B14" s="181">
        <v>3</v>
      </c>
      <c r="C14" s="182" t="s">
        <v>21</v>
      </c>
      <c r="D14" s="183" t="s">
        <v>19</v>
      </c>
      <c r="E14" s="86" t="s">
        <v>39</v>
      </c>
      <c r="F14" s="43">
        <f>F15/$F$19</f>
        <v>0</v>
      </c>
      <c r="G14" s="82"/>
      <c r="H14" s="82"/>
      <c r="I14" s="82"/>
      <c r="J14" s="82"/>
      <c r="K14" s="82"/>
      <c r="L14" s="90"/>
      <c r="M14" s="31"/>
      <c r="N14" s="97">
        <f t="shared" si="1"/>
        <v>0</v>
      </c>
    </row>
    <row r="15" spans="1:14" ht="19.5" customHeight="1">
      <c r="A15" s="31"/>
      <c r="B15" s="181"/>
      <c r="C15" s="182"/>
      <c r="D15" s="182"/>
      <c r="E15" s="86" t="s">
        <v>40</v>
      </c>
      <c r="F15" s="44"/>
      <c r="G15" s="80">
        <f aca="true" t="shared" si="3" ref="G15:L15">G14*$F$15</f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1">
        <f t="shared" si="3"/>
        <v>0</v>
      </c>
      <c r="M15" s="83"/>
      <c r="N15" s="98">
        <f t="shared" si="1"/>
        <v>0</v>
      </c>
    </row>
    <row r="16" spans="1:14" ht="19.5" customHeight="1">
      <c r="A16" s="31"/>
      <c r="B16" s="181"/>
      <c r="C16" s="182"/>
      <c r="D16" s="182"/>
      <c r="E16" s="86" t="s">
        <v>39</v>
      </c>
      <c r="F16" s="43">
        <f>F17/$F$19</f>
        <v>0</v>
      </c>
      <c r="G16" s="82"/>
      <c r="H16" s="82"/>
      <c r="I16" s="82"/>
      <c r="J16" s="82"/>
      <c r="K16" s="82"/>
      <c r="L16" s="90"/>
      <c r="M16" s="31"/>
      <c r="N16" s="97">
        <f t="shared" si="1"/>
        <v>0</v>
      </c>
    </row>
    <row r="17" spans="1:14" ht="19.5" customHeight="1">
      <c r="A17" s="31"/>
      <c r="B17" s="181"/>
      <c r="C17" s="182"/>
      <c r="D17" s="182"/>
      <c r="E17" s="86" t="s">
        <v>40</v>
      </c>
      <c r="F17" s="84"/>
      <c r="G17" s="80">
        <f aca="true" t="shared" si="4" ref="G17:L17">G16*$F$17</f>
        <v>0</v>
      </c>
      <c r="H17" s="80">
        <f t="shared" si="4"/>
        <v>0</v>
      </c>
      <c r="I17" s="80">
        <f t="shared" si="4"/>
        <v>0</v>
      </c>
      <c r="J17" s="80">
        <f t="shared" si="4"/>
        <v>0</v>
      </c>
      <c r="K17" s="80">
        <f t="shared" si="4"/>
        <v>0</v>
      </c>
      <c r="L17" s="81">
        <f t="shared" si="4"/>
        <v>0</v>
      </c>
      <c r="M17" s="83"/>
      <c r="N17" s="98">
        <f t="shared" si="1"/>
        <v>0</v>
      </c>
    </row>
    <row r="18" spans="1:14" ht="19.5" customHeight="1">
      <c r="A18" s="31"/>
      <c r="B18" s="184" t="s">
        <v>41</v>
      </c>
      <c r="C18" s="185"/>
      <c r="D18" s="186"/>
      <c r="E18" s="87" t="s">
        <v>39</v>
      </c>
      <c r="F18" s="89">
        <f>F10+F12+F14+F16</f>
        <v>1</v>
      </c>
      <c r="G18" s="89">
        <f aca="true" t="shared" si="5" ref="G18:L18">G19/$F$19</f>
        <v>0.5</v>
      </c>
      <c r="H18" s="89">
        <f t="shared" si="5"/>
        <v>0.5</v>
      </c>
      <c r="I18" s="89">
        <f t="shared" si="5"/>
        <v>0</v>
      </c>
      <c r="J18" s="89">
        <f t="shared" si="5"/>
        <v>0</v>
      </c>
      <c r="K18" s="89">
        <f t="shared" si="5"/>
        <v>0</v>
      </c>
      <c r="L18" s="93">
        <f t="shared" si="5"/>
        <v>0</v>
      </c>
      <c r="M18" s="47"/>
      <c r="N18" s="97">
        <f t="shared" si="1"/>
        <v>1</v>
      </c>
    </row>
    <row r="19" spans="1:14" ht="19.5" customHeight="1" thickBot="1">
      <c r="A19" s="31"/>
      <c r="B19" s="187"/>
      <c r="C19" s="188"/>
      <c r="D19" s="189"/>
      <c r="E19" s="88" t="s">
        <v>40</v>
      </c>
      <c r="F19" s="91">
        <f>F11+F13+F15+F17</f>
        <v>18722.93</v>
      </c>
      <c r="G19" s="91">
        <f aca="true" t="shared" si="6" ref="G19:L19">G11+G13+G15+G17</f>
        <v>9361.465</v>
      </c>
      <c r="H19" s="91">
        <f t="shared" si="6"/>
        <v>9361.465</v>
      </c>
      <c r="I19" s="91">
        <f t="shared" si="6"/>
        <v>0</v>
      </c>
      <c r="J19" s="91">
        <f t="shared" si="6"/>
        <v>0</v>
      </c>
      <c r="K19" s="91">
        <f t="shared" si="6"/>
        <v>0</v>
      </c>
      <c r="L19" s="92">
        <f t="shared" si="6"/>
        <v>0</v>
      </c>
      <c r="M19" s="46"/>
      <c r="N19" s="98">
        <f t="shared" si="1"/>
        <v>18722.93</v>
      </c>
    </row>
    <row r="20" spans="1:14" ht="13.5" thickBot="1">
      <c r="A20" s="31"/>
      <c r="B20" s="48"/>
      <c r="C20" s="48"/>
      <c r="D20" s="48"/>
      <c r="E20" s="49"/>
      <c r="F20" s="49"/>
      <c r="G20" s="48"/>
      <c r="H20" s="48"/>
      <c r="I20" s="48"/>
      <c r="J20" s="48"/>
      <c r="K20" s="48"/>
      <c r="L20" s="48"/>
      <c r="M20" s="31"/>
      <c r="N20" s="97"/>
    </row>
    <row r="21" spans="1:14" ht="12.75">
      <c r="A21" s="31"/>
      <c r="B21" s="50"/>
      <c r="C21" s="51"/>
      <c r="D21" s="51"/>
      <c r="E21" s="51"/>
      <c r="F21" s="51"/>
      <c r="G21" s="51"/>
      <c r="H21" s="52"/>
      <c r="I21" s="53"/>
      <c r="J21" s="54"/>
      <c r="K21" s="54"/>
      <c r="L21" s="55"/>
      <c r="M21" s="31"/>
      <c r="N21" s="97"/>
    </row>
    <row r="22" spans="1:14" ht="12.75">
      <c r="A22" s="31"/>
      <c r="B22" s="56"/>
      <c r="C22" s="57"/>
      <c r="D22" s="57"/>
      <c r="E22" s="58"/>
      <c r="F22" s="59"/>
      <c r="G22" s="57"/>
      <c r="H22" s="60"/>
      <c r="I22" s="61" t="s">
        <v>42</v>
      </c>
      <c r="J22" s="62"/>
      <c r="K22" s="62"/>
      <c r="L22" s="63"/>
      <c r="M22" s="31"/>
      <c r="N22" s="97"/>
    </row>
    <row r="23" spans="1:13" ht="15" customHeight="1">
      <c r="A23" s="31"/>
      <c r="B23" s="190" t="str">
        <f>planilha!D23</f>
        <v>Zaire Lage Brandão Neto  -  Engenheiro Civil</v>
      </c>
      <c r="C23" s="191"/>
      <c r="D23" s="191"/>
      <c r="E23" s="191"/>
      <c r="F23" s="191" t="s">
        <v>43</v>
      </c>
      <c r="G23" s="191"/>
      <c r="H23" s="65"/>
      <c r="I23" s="66"/>
      <c r="J23" s="62"/>
      <c r="K23" s="62"/>
      <c r="L23" s="67"/>
      <c r="M23" s="31"/>
    </row>
    <row r="24" spans="1:13" ht="12.75">
      <c r="A24" s="31"/>
      <c r="B24" s="68"/>
      <c r="C24" s="62"/>
      <c r="D24" s="62"/>
      <c r="E24" s="64"/>
      <c r="F24" s="64"/>
      <c r="G24" s="62"/>
      <c r="H24" s="69"/>
      <c r="I24" s="66"/>
      <c r="J24" s="62"/>
      <c r="K24" s="62"/>
      <c r="L24" s="67"/>
      <c r="M24" s="31"/>
    </row>
    <row r="25" spans="1:13" ht="12.75">
      <c r="A25" s="31"/>
      <c r="B25" s="70"/>
      <c r="C25" s="192"/>
      <c r="D25" s="192"/>
      <c r="E25" s="71"/>
      <c r="F25" s="72"/>
      <c r="G25" s="73"/>
      <c r="H25" s="69"/>
      <c r="I25" s="66"/>
      <c r="J25" s="62"/>
      <c r="K25" s="74"/>
      <c r="L25" s="67"/>
      <c r="M25" s="31"/>
    </row>
    <row r="26" spans="1:13" ht="15.75" customHeight="1" thickBot="1">
      <c r="A26" s="31"/>
      <c r="B26" s="179" t="str">
        <f>planilha!D27</f>
        <v>Ernane José de Macedo - Prefeito Municipal</v>
      </c>
      <c r="C26" s="180"/>
      <c r="D26" s="180"/>
      <c r="E26" s="180"/>
      <c r="F26" s="75"/>
      <c r="G26" s="76"/>
      <c r="H26" s="77"/>
      <c r="I26" s="78"/>
      <c r="J26" s="76"/>
      <c r="K26" s="76"/>
      <c r="L26" s="79"/>
      <c r="M26" s="31"/>
    </row>
    <row r="27" spans="1:13" ht="12.75">
      <c r="A27" s="31"/>
      <c r="B27" s="31"/>
      <c r="C27" s="31"/>
      <c r="D27" s="31"/>
      <c r="E27" s="32"/>
      <c r="F27" s="32"/>
      <c r="G27" s="31"/>
      <c r="H27" s="31"/>
      <c r="I27" s="31"/>
      <c r="J27" s="31"/>
      <c r="K27" s="31"/>
      <c r="L27" s="31"/>
      <c r="M27" s="31"/>
    </row>
    <row r="28" spans="1:13" ht="12.75">
      <c r="A28" s="31"/>
      <c r="B28" s="31"/>
      <c r="C28" s="31"/>
      <c r="D28" s="31"/>
      <c r="E28" s="32"/>
      <c r="F28" s="32"/>
      <c r="G28" s="31"/>
      <c r="H28" s="31"/>
      <c r="I28" s="31"/>
      <c r="J28" s="31"/>
      <c r="K28" s="31"/>
      <c r="L28" s="31"/>
      <c r="M28" s="31"/>
    </row>
    <row r="29" spans="1:13" ht="12.75">
      <c r="A29" s="31"/>
      <c r="B29" s="31"/>
      <c r="C29" s="31"/>
      <c r="D29" s="31"/>
      <c r="E29" s="32"/>
      <c r="F29" s="32"/>
      <c r="G29" s="31"/>
      <c r="H29" s="31"/>
      <c r="I29" s="31"/>
      <c r="J29" s="31"/>
      <c r="K29" s="31"/>
      <c r="L29" s="31"/>
      <c r="M29" s="31"/>
    </row>
  </sheetData>
  <sheetProtection/>
  <mergeCells count="26">
    <mergeCell ref="F23:G23"/>
    <mergeCell ref="C25:D25"/>
    <mergeCell ref="G7:I7"/>
    <mergeCell ref="E7:F7"/>
    <mergeCell ref="B10:B11"/>
    <mergeCell ref="C10:C11"/>
    <mergeCell ref="D10:D11"/>
    <mergeCell ref="B12:B13"/>
    <mergeCell ref="C12:C13"/>
    <mergeCell ref="D12:D13"/>
    <mergeCell ref="B26:E26"/>
    <mergeCell ref="B16:B17"/>
    <mergeCell ref="C16:C17"/>
    <mergeCell ref="D16:D17"/>
    <mergeCell ref="B14:B15"/>
    <mergeCell ref="C14:C15"/>
    <mergeCell ref="D14:D15"/>
    <mergeCell ref="B18:D19"/>
    <mergeCell ref="B23:E23"/>
    <mergeCell ref="B4:L4"/>
    <mergeCell ref="B6:L6"/>
    <mergeCell ref="B7:D7"/>
    <mergeCell ref="J7:L7"/>
    <mergeCell ref="B8:D8"/>
    <mergeCell ref="E8:I8"/>
    <mergeCell ref="J8:L8"/>
  </mergeCells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  <oleObjects>
    <oleObject progId="Word.Picture.8" shapeId="550955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Usuário do Windows</cp:lastModifiedBy>
  <cp:lastPrinted>2020-01-16T13:12:27Z</cp:lastPrinted>
  <dcterms:created xsi:type="dcterms:W3CDTF">2006-09-22T13:55:22Z</dcterms:created>
  <dcterms:modified xsi:type="dcterms:W3CDTF">2020-02-21T12:28:25Z</dcterms:modified>
  <cp:category/>
  <cp:version/>
  <cp:contentType/>
  <cp:contentStatus/>
</cp:coreProperties>
</file>